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4115" windowHeight="597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5" i="1" l="1"/>
  <c r="F65" i="1" s="1"/>
  <c r="A65" i="1"/>
  <c r="E64" i="1"/>
  <c r="F64" i="1" s="1"/>
  <c r="F63" i="1"/>
  <c r="E63" i="1"/>
  <c r="E62" i="1"/>
  <c r="F62" i="1" s="1"/>
  <c r="A61" i="1"/>
  <c r="A62" i="1" s="1"/>
  <c r="A63" i="1" s="1"/>
  <c r="E60" i="1"/>
  <c r="F60" i="1" s="1"/>
  <c r="A60" i="1"/>
  <c r="F36" i="1"/>
  <c r="G44" i="1"/>
  <c r="F46" i="1"/>
  <c r="E61" i="1" l="1"/>
  <c r="F61" i="1" s="1"/>
  <c r="G59" i="1" s="1"/>
  <c r="G66" i="1" s="1"/>
  <c r="F37" i="1" l="1"/>
  <c r="F39" i="1"/>
  <c r="F50" i="1"/>
  <c r="G35" i="1"/>
  <c r="F47" i="1"/>
  <c r="F32" i="1"/>
  <c r="F24" i="1"/>
  <c r="F23" i="1"/>
  <c r="F19" i="1"/>
  <c r="F18" i="1"/>
  <c r="F17" i="1"/>
  <c r="F15" i="1"/>
  <c r="F16" i="1"/>
  <c r="F12" i="1"/>
  <c r="F11" i="1"/>
  <c r="F48" i="1"/>
  <c r="F56" i="1" l="1"/>
  <c r="G9" i="1"/>
  <c r="G14" i="1"/>
  <c r="F40" i="1"/>
</calcChain>
</file>

<file path=xl/sharedStrings.xml><?xml version="1.0" encoding="utf-8"?>
<sst xmlns="http://schemas.openxmlformats.org/spreadsheetml/2006/main" count="91" uniqueCount="69">
  <si>
    <t xml:space="preserve">                                    PROYECTO:  CONSTRUCCION CANCHA MIXTA </t>
  </si>
  <si>
    <r>
      <t xml:space="preserve">                               DISTRITO MUNICIPAL :</t>
    </r>
    <r>
      <rPr>
        <sz val="10"/>
        <rFont val="Calibri"/>
        <family val="2"/>
        <scheme val="minor"/>
      </rPr>
      <t xml:space="preserve">    RIO GRANDE </t>
    </r>
  </si>
  <si>
    <t xml:space="preserve">MUNICIPIO:  ALTAMIRA  </t>
  </si>
  <si>
    <t xml:space="preserve">PROVINCIA:  PUERTO PLATA </t>
  </si>
  <si>
    <t>NO.</t>
  </si>
  <si>
    <t>DESCRIPCION DE PARTIDAS</t>
  </si>
  <si>
    <t>CANTIDAD</t>
  </si>
  <si>
    <t>UNIDAD</t>
  </si>
  <si>
    <t>P.U.</t>
  </si>
  <si>
    <t>VALOR RD$</t>
  </si>
  <si>
    <t>SUB-TOTAL RD$</t>
  </si>
  <si>
    <t xml:space="preserve">PARTIDAS GENERALES </t>
  </si>
  <si>
    <t xml:space="preserve">PRELIMINARES </t>
  </si>
  <si>
    <t xml:space="preserve">remocion de capa vegetal </t>
  </si>
  <si>
    <t>m2</t>
  </si>
  <si>
    <t>bote de  material producto de la remocion 0,20 cm  E</t>
  </si>
  <si>
    <t>M3</t>
  </si>
  <si>
    <t xml:space="preserve">charrancha y marcado </t>
  </si>
  <si>
    <t>p.a</t>
  </si>
  <si>
    <t xml:space="preserve">MOVIMIENTO DE TIERRA </t>
  </si>
  <si>
    <t>excavacion de zapata de muros (,60x0,60x96)</t>
  </si>
  <si>
    <t>m3</t>
  </si>
  <si>
    <t>excavacion de zapata de columnas  (1,7x1,7x1)2</t>
  </si>
  <si>
    <t>relleno de reposicion (66 x 0,20x 0,40)</t>
  </si>
  <si>
    <t xml:space="preserve">relleno compactado en cancha (30x 18 x 0,50) </t>
  </si>
  <si>
    <t>relleno compactado alrededor de la cancha</t>
  </si>
  <si>
    <t xml:space="preserve">HORMIGON ARMADO EN : </t>
  </si>
  <si>
    <t>zapata de muros  ( 96 x ,60 x 0,25)  h 210/kg /cm2</t>
  </si>
  <si>
    <t>zapata de columnas (1,7x1,7 x 0,45 ) h 210kg/cm2</t>
  </si>
  <si>
    <t xml:space="preserve">columnas (  3/4" +2 de 1/2" est. De 3/8" a </t>
  </si>
  <si>
    <t>0,10 hormigon 210 kg / cm2</t>
  </si>
  <si>
    <t xml:space="preserve">losa con malla electro soldada de 2,3x2,3 x </t>
  </si>
  <si>
    <t xml:space="preserve">100 x100  h 210 kg /cm2 incluye terminacion de la losa </t>
  </si>
  <si>
    <t xml:space="preserve">MUROS </t>
  </si>
  <si>
    <t xml:space="preserve"> block de 8" con batones a 0,20 todas las</t>
  </si>
  <si>
    <t xml:space="preserve">camaras llena en cancha  96 ml </t>
  </si>
  <si>
    <t xml:space="preserve">OTROS </t>
  </si>
  <si>
    <t xml:space="preserve">pintura en cancha con pintura especial para </t>
  </si>
  <si>
    <t xml:space="preserve">cancha </t>
  </si>
  <si>
    <t xml:space="preserve">trazado de cancha </t>
  </si>
  <si>
    <t xml:space="preserve">tablero completo (con su cajuelade anclaje </t>
  </si>
  <si>
    <t xml:space="preserve">incluyen mon) </t>
  </si>
  <si>
    <t>und</t>
  </si>
  <si>
    <t xml:space="preserve">malla con poste volley ball </t>
  </si>
  <si>
    <t xml:space="preserve">dibujos tipico y nombre </t>
  </si>
  <si>
    <t xml:space="preserve">limpieza general </t>
  </si>
  <si>
    <t xml:space="preserve">und </t>
  </si>
  <si>
    <t xml:space="preserve">ELECTRICIDAD </t>
  </si>
  <si>
    <t xml:space="preserve">torres para iluminacion de cancha en tubos negros </t>
  </si>
  <si>
    <t xml:space="preserve">de 25 ft  4 x 4 </t>
  </si>
  <si>
    <t xml:space="preserve">reflectores luminarias geta doble T 200 w </t>
  </si>
  <si>
    <t>registro melectricos</t>
  </si>
  <si>
    <t xml:space="preserve">materiales electricos (alambre, tubos ) para suministro </t>
  </si>
  <si>
    <t xml:space="preserve">de energia electrica  nota.  A justificar. </t>
  </si>
  <si>
    <t xml:space="preserve">SUB - TOTAL </t>
  </si>
  <si>
    <t>GASTOS INDIRECTOS</t>
  </si>
  <si>
    <t>DIRECCION TECNICA</t>
  </si>
  <si>
    <t>%</t>
  </si>
  <si>
    <t>ITEBIS</t>
  </si>
  <si>
    <t>CODIA</t>
  </si>
  <si>
    <t>GASTOS ADMINISTRATIVOS</t>
  </si>
  <si>
    <t>FIANZAS Y SEGUROS</t>
  </si>
  <si>
    <t>LEY DE PENSION Y JUBILACION</t>
  </si>
  <si>
    <t>TOTAL GENERAL</t>
  </si>
  <si>
    <t xml:space="preserve">presentado por: </t>
  </si>
  <si>
    <t>CONSTRUCCIONES DIVERSAS DEL CARIBE</t>
  </si>
  <si>
    <t xml:space="preserve">CODICAR. S. R .L </t>
  </si>
  <si>
    <t>RNC. 132-63170-6</t>
  </si>
  <si>
    <t>RPE. NUM. 106582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</si>
</sst>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9" fillId="0" borderId="1" xfId="2" applyFont="1" applyFill="1" applyBorder="1" applyAlignment="1">
      <alignment horizontal="center"/>
    </xf>
    <xf numFmtId="165" fontId="9" fillId="0" borderId="1" xfId="1" applyFont="1" applyFill="1" applyBorder="1"/>
    <xf numFmtId="165" fontId="9" fillId="0" borderId="3" xfId="1" applyFont="1" applyFill="1" applyBorder="1"/>
    <xf numFmtId="165" fontId="7" fillId="0" borderId="1" xfId="1" applyFont="1" applyFill="1" applyBorder="1"/>
    <xf numFmtId="165" fontId="5" fillId="0" borderId="1" xfId="1" applyFont="1" applyFill="1" applyBorder="1" applyAlignment="1">
      <alignment horizontal="center"/>
    </xf>
    <xf numFmtId="165" fontId="4" fillId="0" borderId="3" xfId="1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ill="1"/>
    <xf numFmtId="0" fontId="6" fillId="0" borderId="4" xfId="2" applyFont="1" applyFill="1" applyBorder="1"/>
    <xf numFmtId="165" fontId="4" fillId="0" borderId="3" xfId="1" applyFont="1" applyFill="1" applyBorder="1" applyAlignment="1">
      <alignment horizontal="left"/>
    </xf>
    <xf numFmtId="165" fontId="5" fillId="0" borderId="1" xfId="1" applyFont="1" applyFill="1" applyBorder="1" applyAlignment="1">
      <alignment horizontal="left"/>
    </xf>
    <xf numFmtId="165" fontId="5" fillId="0" borderId="1" xfId="1" applyFont="1" applyFill="1" applyBorder="1"/>
    <xf numFmtId="165" fontId="4" fillId="0" borderId="1" xfId="1" applyFont="1" applyFill="1" applyBorder="1" applyAlignment="1">
      <alignment horizontal="left"/>
    </xf>
    <xf numFmtId="165" fontId="4" fillId="0" borderId="1" xfId="1" applyFont="1" applyFill="1" applyBorder="1" applyAlignment="1">
      <alignment horizontal="center"/>
    </xf>
    <xf numFmtId="165" fontId="5" fillId="0" borderId="5" xfId="1" applyFont="1" applyFill="1" applyBorder="1" applyAlignment="1">
      <alignment horizontal="center"/>
    </xf>
    <xf numFmtId="165" fontId="5" fillId="0" borderId="6" xfId="1" applyFont="1" applyFill="1" applyBorder="1"/>
    <xf numFmtId="165" fontId="4" fillId="0" borderId="5" xfId="1" applyFont="1" applyFill="1" applyBorder="1" applyAlignment="1">
      <alignment horizontal="right"/>
    </xf>
    <xf numFmtId="165" fontId="5" fillId="0" borderId="3" xfId="1" applyFont="1" applyFill="1" applyBorder="1"/>
    <xf numFmtId="165" fontId="5" fillId="0" borderId="1" xfId="1" applyFont="1" applyFill="1" applyBorder="1" applyAlignment="1"/>
    <xf numFmtId="0" fontId="4" fillId="0" borderId="1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166" fontId="5" fillId="0" borderId="2" xfId="1" applyNumberFormat="1" applyFont="1" applyFill="1" applyBorder="1" applyAlignment="1">
      <alignment horizontal="center"/>
    </xf>
    <xf numFmtId="167" fontId="4" fillId="0" borderId="2" xfId="1" applyNumberFormat="1" applyFont="1" applyFill="1" applyBorder="1" applyAlignment="1">
      <alignment horizontal="center"/>
    </xf>
    <xf numFmtId="0" fontId="2" fillId="0" borderId="0" xfId="2" applyFill="1" applyAlignment="1">
      <alignment horizontal="center"/>
    </xf>
    <xf numFmtId="165" fontId="7" fillId="0" borderId="1" xfId="1" applyFont="1" applyFill="1" applyBorder="1" applyAlignment="1">
      <alignment horizontal="left"/>
    </xf>
    <xf numFmtId="165" fontId="8" fillId="0" borderId="1" xfId="1" applyFont="1" applyFill="1" applyBorder="1" applyAlignment="1">
      <alignment horizontal="left"/>
    </xf>
    <xf numFmtId="165" fontId="5" fillId="0" borderId="12" xfId="1" applyFont="1" applyFill="1" applyBorder="1" applyAlignment="1">
      <alignment horizontal="center"/>
    </xf>
    <xf numFmtId="165" fontId="4" fillId="0" borderId="4" xfId="1" applyFont="1" applyFill="1" applyBorder="1" applyAlignment="1">
      <alignment horizontal="center"/>
    </xf>
    <xf numFmtId="165" fontId="4" fillId="0" borderId="11" xfId="1" applyFont="1" applyFill="1" applyBorder="1"/>
    <xf numFmtId="165" fontId="5" fillId="0" borderId="7" xfId="1" applyFont="1" applyFill="1" applyBorder="1" applyAlignment="1">
      <alignment horizontal="center"/>
    </xf>
    <xf numFmtId="165" fontId="4" fillId="0" borderId="4" xfId="1" applyFont="1" applyFill="1" applyBorder="1"/>
    <xf numFmtId="165" fontId="4" fillId="0" borderId="1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5" fontId="4" fillId="0" borderId="8" xfId="1" applyFont="1" applyFill="1" applyBorder="1" applyAlignment="1">
      <alignment horizontal="center"/>
    </xf>
    <xf numFmtId="165" fontId="4" fillId="0" borderId="9" xfId="1" applyFon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</cellXfs>
  <cellStyles count="33"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17" xfId="23"/>
    <cellStyle name="Millares 18" xfId="24"/>
    <cellStyle name="Millares 19" xfId="25"/>
    <cellStyle name="Millares 2" xfId="4"/>
    <cellStyle name="Millares 2 2" xfId="7"/>
    <cellStyle name="Millares 20" xfId="26"/>
    <cellStyle name="Millares 21" xfId="28"/>
    <cellStyle name="Millares 22" xfId="30"/>
    <cellStyle name="Millares 23" xfId="1"/>
    <cellStyle name="Millares 3" xfId="3"/>
    <cellStyle name="Millares 3 2" xfId="9"/>
    <cellStyle name="Millares 4" xfId="8"/>
    <cellStyle name="Millares 5" xfId="10"/>
    <cellStyle name="Millares 6" xfId="11"/>
    <cellStyle name="Millares 7" xfId="12"/>
    <cellStyle name="Millares 8" xfId="15"/>
    <cellStyle name="Millares 9" xfId="14"/>
    <cellStyle name="Moneda 19" xfId="27"/>
    <cellStyle name="Moneda 2" xfId="5"/>
    <cellStyle name="Moneda 20" xfId="29"/>
    <cellStyle name="Moneda 21" xfId="31"/>
    <cellStyle name="Moneda 22" xfId="32"/>
    <cellStyle name="Moneda 7" xfId="13"/>
    <cellStyle name="Normal" xfId="0" builtinId="0"/>
    <cellStyle name="Normal 2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"/>
  <sheetViews>
    <sheetView tabSelected="1" topLeftCell="A37" workbookViewId="0">
      <selection activeCell="I58" sqref="I58"/>
    </sheetView>
  </sheetViews>
  <sheetFormatPr baseColWidth="10" defaultRowHeight="15" x14ac:dyDescent="0.25"/>
  <cols>
    <col min="1" max="1" width="6.28515625" customWidth="1"/>
    <col min="2" max="2" width="38" customWidth="1"/>
    <col min="3" max="3" width="7.28515625" customWidth="1"/>
    <col min="4" max="4" width="9.140625" customWidth="1"/>
    <col min="5" max="5" width="12.85546875" customWidth="1"/>
    <col min="6" max="6" width="10.85546875" customWidth="1"/>
    <col min="7" max="7" width="13" customWidth="1"/>
  </cols>
  <sheetData>
    <row r="2" spans="1:7" x14ac:dyDescent="0.25">
      <c r="A2" s="34" t="s">
        <v>0</v>
      </c>
      <c r="B2" s="34"/>
      <c r="C2" s="34"/>
      <c r="D2" s="34"/>
      <c r="E2" s="34"/>
      <c r="F2" s="34"/>
      <c r="G2" s="34"/>
    </row>
    <row r="3" spans="1:7" x14ac:dyDescent="0.25">
      <c r="A3" s="34" t="s">
        <v>1</v>
      </c>
      <c r="B3" s="34"/>
      <c r="C3" s="34"/>
      <c r="D3" s="34"/>
      <c r="E3" s="34"/>
      <c r="F3" s="34"/>
      <c r="G3" s="34"/>
    </row>
    <row r="4" spans="1:7" x14ac:dyDescent="0.25">
      <c r="A4" s="33"/>
      <c r="B4" s="34" t="s">
        <v>2</v>
      </c>
      <c r="C4" s="34"/>
      <c r="D4" s="34"/>
      <c r="E4" s="34"/>
      <c r="F4" s="34"/>
      <c r="G4" s="34"/>
    </row>
    <row r="5" spans="1:7" ht="15.75" thickBot="1" x14ac:dyDescent="0.3">
      <c r="A5" s="7"/>
      <c r="B5" s="35" t="s">
        <v>3</v>
      </c>
      <c r="C5" s="35"/>
      <c r="D5" s="35"/>
      <c r="E5" s="35"/>
      <c r="F5" s="35"/>
      <c r="G5" s="35"/>
    </row>
    <row r="6" spans="1:7" ht="15.75" thickBot="1" x14ac:dyDescent="0.3">
      <c r="A6" s="24"/>
      <c r="B6" s="9"/>
      <c r="C6" s="8"/>
      <c r="D6" s="8"/>
      <c r="E6" s="8"/>
      <c r="F6" s="8"/>
      <c r="G6" s="8"/>
    </row>
    <row r="7" spans="1:7" x14ac:dyDescent="0.25">
      <c r="A7" s="20" t="s">
        <v>4</v>
      </c>
      <c r="B7" s="21" t="s">
        <v>5</v>
      </c>
      <c r="C7" s="20" t="s">
        <v>6</v>
      </c>
      <c r="D7" s="20" t="s">
        <v>7</v>
      </c>
      <c r="E7" s="20" t="s">
        <v>8</v>
      </c>
      <c r="F7" s="20" t="s">
        <v>9</v>
      </c>
      <c r="G7" s="1" t="s">
        <v>10</v>
      </c>
    </row>
    <row r="8" spans="1:7" x14ac:dyDescent="0.25">
      <c r="A8" s="23"/>
      <c r="B8" s="10" t="s">
        <v>11</v>
      </c>
      <c r="C8" s="6"/>
      <c r="D8" s="6"/>
      <c r="E8" s="6"/>
      <c r="F8" s="6"/>
      <c r="G8" s="3"/>
    </row>
    <row r="9" spans="1:7" x14ac:dyDescent="0.25">
      <c r="A9" s="22">
        <v>1</v>
      </c>
      <c r="B9" s="25" t="s">
        <v>12</v>
      </c>
      <c r="C9" s="5"/>
      <c r="D9" s="5"/>
      <c r="E9" s="5"/>
      <c r="F9" s="4"/>
      <c r="G9" s="2">
        <f>SUM(F10:F12)</f>
        <v>200808.09999999998</v>
      </c>
    </row>
    <row r="10" spans="1:7" x14ac:dyDescent="0.25">
      <c r="A10" s="22">
        <v>1.1000000000000001</v>
      </c>
      <c r="B10" s="11" t="s">
        <v>13</v>
      </c>
      <c r="C10" s="5">
        <v>640</v>
      </c>
      <c r="D10" s="5" t="s">
        <v>14</v>
      </c>
      <c r="E10" s="5">
        <v>61.5</v>
      </c>
      <c r="F10" s="4">
        <v>39360</v>
      </c>
      <c r="G10" s="2"/>
    </row>
    <row r="11" spans="1:7" x14ac:dyDescent="0.25">
      <c r="A11" s="22">
        <v>1.2</v>
      </c>
      <c r="B11" s="25" t="s">
        <v>15</v>
      </c>
      <c r="C11" s="5">
        <v>768</v>
      </c>
      <c r="D11" s="5" t="s">
        <v>16</v>
      </c>
      <c r="E11" s="5">
        <v>210.2</v>
      </c>
      <c r="F11" s="4">
        <f>C11*E11</f>
        <v>161433.59999999998</v>
      </c>
      <c r="G11" s="2"/>
    </row>
    <row r="12" spans="1:7" x14ac:dyDescent="0.25">
      <c r="A12" s="22">
        <v>1.3</v>
      </c>
      <c r="B12" s="25" t="s">
        <v>17</v>
      </c>
      <c r="C12" s="5">
        <v>1</v>
      </c>
      <c r="D12" s="5" t="s">
        <v>18</v>
      </c>
      <c r="E12" s="5">
        <v>14.5</v>
      </c>
      <c r="F12" s="4">
        <f>C12*E12</f>
        <v>14.5</v>
      </c>
      <c r="G12" s="2"/>
    </row>
    <row r="13" spans="1:7" x14ac:dyDescent="0.25">
      <c r="A13" s="22"/>
      <c r="B13" s="26"/>
      <c r="C13" s="5"/>
      <c r="D13" s="5"/>
      <c r="E13" s="5"/>
      <c r="F13" s="4"/>
      <c r="G13" s="4"/>
    </row>
    <row r="14" spans="1:7" x14ac:dyDescent="0.25">
      <c r="A14" s="22">
        <v>2</v>
      </c>
      <c r="B14" s="26" t="s">
        <v>19</v>
      </c>
      <c r="C14" s="5"/>
      <c r="D14" s="5"/>
      <c r="E14" s="5"/>
      <c r="F14" s="4"/>
      <c r="G14" s="4">
        <f>SUM(F15:F19)</f>
        <v>147348.86199999999</v>
      </c>
    </row>
    <row r="15" spans="1:7" x14ac:dyDescent="0.25">
      <c r="A15" s="22">
        <v>2.1</v>
      </c>
      <c r="B15" s="25" t="s">
        <v>20</v>
      </c>
      <c r="C15" s="5">
        <v>34.56</v>
      </c>
      <c r="D15" s="5" t="s">
        <v>21</v>
      </c>
      <c r="E15" s="5">
        <v>1350</v>
      </c>
      <c r="F15" s="4">
        <f>C15*E15</f>
        <v>46656</v>
      </c>
      <c r="G15" s="4"/>
    </row>
    <row r="16" spans="1:7" x14ac:dyDescent="0.25">
      <c r="A16" s="22">
        <v>2.2000000000000002</v>
      </c>
      <c r="B16" s="25" t="s">
        <v>22</v>
      </c>
      <c r="C16" s="27">
        <v>5.78</v>
      </c>
      <c r="D16" s="27" t="s">
        <v>21</v>
      </c>
      <c r="E16" s="27">
        <v>1385.5</v>
      </c>
      <c r="F16" s="4">
        <f>C16*E16</f>
        <v>8008.1900000000005</v>
      </c>
      <c r="G16" s="4"/>
    </row>
    <row r="17" spans="1:7" x14ac:dyDescent="0.25">
      <c r="A17" s="22">
        <v>2.2999999999999998</v>
      </c>
      <c r="B17" s="25" t="s">
        <v>23</v>
      </c>
      <c r="C17" s="27">
        <v>7.68</v>
      </c>
      <c r="D17" s="27" t="s">
        <v>21</v>
      </c>
      <c r="E17" s="27">
        <v>189.15</v>
      </c>
      <c r="F17" s="4">
        <f>C17*E17</f>
        <v>1452.672</v>
      </c>
      <c r="G17" s="4"/>
    </row>
    <row r="18" spans="1:7" x14ac:dyDescent="0.25">
      <c r="A18" s="22">
        <v>2.4</v>
      </c>
      <c r="B18" s="25" t="s">
        <v>24</v>
      </c>
      <c r="C18" s="27">
        <v>270</v>
      </c>
      <c r="D18" s="27" t="s">
        <v>21</v>
      </c>
      <c r="E18" s="27">
        <v>295.60000000000002</v>
      </c>
      <c r="F18" s="4">
        <f>C18*E18</f>
        <v>79812</v>
      </c>
      <c r="G18" s="4"/>
    </row>
    <row r="19" spans="1:7" x14ac:dyDescent="0.25">
      <c r="A19" s="22">
        <v>2.5</v>
      </c>
      <c r="B19" s="25" t="s">
        <v>25</v>
      </c>
      <c r="C19" s="27">
        <v>40</v>
      </c>
      <c r="D19" s="27" t="s">
        <v>21</v>
      </c>
      <c r="E19" s="27">
        <v>285.5</v>
      </c>
      <c r="F19" s="4">
        <f>C19*E19</f>
        <v>11420</v>
      </c>
      <c r="G19" s="4"/>
    </row>
    <row r="20" spans="1:7" x14ac:dyDescent="0.25">
      <c r="A20" s="22"/>
      <c r="B20" s="25"/>
      <c r="C20" s="27"/>
      <c r="D20" s="27"/>
      <c r="E20" s="27"/>
      <c r="F20" s="4"/>
      <c r="G20" s="4"/>
    </row>
    <row r="21" spans="1:7" x14ac:dyDescent="0.25">
      <c r="A21" s="22"/>
      <c r="B21" s="25"/>
      <c r="C21" s="27"/>
      <c r="D21" s="27"/>
      <c r="E21" s="27"/>
      <c r="F21" s="4"/>
      <c r="G21" s="4"/>
    </row>
    <row r="22" spans="1:7" x14ac:dyDescent="0.25">
      <c r="A22" s="22">
        <v>3</v>
      </c>
      <c r="B22" s="26" t="s">
        <v>26</v>
      </c>
      <c r="C22" s="5"/>
      <c r="D22" s="5"/>
      <c r="E22" s="5"/>
      <c r="F22" s="4"/>
      <c r="G22" s="4">
        <v>974608.11</v>
      </c>
    </row>
    <row r="23" spans="1:7" x14ac:dyDescent="0.25">
      <c r="A23" s="22">
        <v>3.1</v>
      </c>
      <c r="B23" s="25" t="s">
        <v>27</v>
      </c>
      <c r="C23" s="5">
        <v>14.4</v>
      </c>
      <c r="D23" s="5" t="s">
        <v>21</v>
      </c>
      <c r="E23" s="5">
        <v>8925.5</v>
      </c>
      <c r="F23" s="4">
        <f>C23*E23</f>
        <v>128527.2</v>
      </c>
      <c r="G23" s="4"/>
    </row>
    <row r="24" spans="1:7" x14ac:dyDescent="0.25">
      <c r="A24" s="22">
        <v>3.2</v>
      </c>
      <c r="B24" s="25" t="s">
        <v>28</v>
      </c>
      <c r="C24" s="5">
        <v>2.6</v>
      </c>
      <c r="D24" s="5" t="s">
        <v>21</v>
      </c>
      <c r="E24" s="5">
        <v>8150.25</v>
      </c>
      <c r="F24" s="4">
        <f>C24*E24</f>
        <v>21190.65</v>
      </c>
      <c r="G24" s="4"/>
    </row>
    <row r="25" spans="1:7" x14ac:dyDescent="0.25">
      <c r="A25" s="22">
        <v>3.3</v>
      </c>
      <c r="B25" s="11" t="s">
        <v>29</v>
      </c>
      <c r="C25" s="5"/>
      <c r="D25" s="5"/>
      <c r="E25" s="5"/>
      <c r="F25" s="4"/>
      <c r="G25" s="4"/>
    </row>
    <row r="26" spans="1:7" x14ac:dyDescent="0.25">
      <c r="A26" s="22"/>
      <c r="B26" s="11" t="s">
        <v>30</v>
      </c>
      <c r="C26" s="5">
        <v>1.32</v>
      </c>
      <c r="D26" s="5" t="s">
        <v>21</v>
      </c>
      <c r="E26" s="5">
        <v>7095.5</v>
      </c>
      <c r="F26" s="4">
        <v>9366.0600000000013</v>
      </c>
      <c r="G26" s="4"/>
    </row>
    <row r="27" spans="1:7" x14ac:dyDescent="0.25">
      <c r="A27" s="22">
        <v>3.4</v>
      </c>
      <c r="B27" s="11" t="s">
        <v>31</v>
      </c>
      <c r="C27" s="5"/>
      <c r="D27" s="5"/>
      <c r="E27" s="5"/>
      <c r="F27" s="4"/>
      <c r="G27" s="4"/>
    </row>
    <row r="28" spans="1:7" x14ac:dyDescent="0.25">
      <c r="A28" s="22"/>
      <c r="B28" s="25" t="s">
        <v>32</v>
      </c>
      <c r="C28" s="5">
        <v>540</v>
      </c>
      <c r="D28" s="5" t="s">
        <v>14</v>
      </c>
      <c r="E28" s="5">
        <v>1510.23</v>
      </c>
      <c r="F28" s="4">
        <v>815524.2</v>
      </c>
      <c r="G28" s="4"/>
    </row>
    <row r="29" spans="1:7" x14ac:dyDescent="0.25">
      <c r="A29" s="22"/>
      <c r="B29" s="11"/>
      <c r="C29" s="5"/>
      <c r="D29" s="5"/>
      <c r="E29" s="5"/>
      <c r="F29" s="4"/>
      <c r="G29" s="4"/>
    </row>
    <row r="30" spans="1:7" x14ac:dyDescent="0.25">
      <c r="A30" s="22">
        <v>4</v>
      </c>
      <c r="B30" s="26" t="s">
        <v>33</v>
      </c>
      <c r="C30" s="5"/>
      <c r="D30" s="5"/>
      <c r="E30" s="5"/>
      <c r="F30" s="4"/>
      <c r="G30" s="2">
        <v>121766.39999999999</v>
      </c>
    </row>
    <row r="31" spans="1:7" x14ac:dyDescent="0.25">
      <c r="A31" s="22">
        <v>4.0999999999999996</v>
      </c>
      <c r="B31" s="11" t="s">
        <v>34</v>
      </c>
      <c r="C31" s="5"/>
      <c r="D31" s="5"/>
      <c r="E31" s="5"/>
      <c r="F31" s="4"/>
      <c r="G31" s="2"/>
    </row>
    <row r="32" spans="1:7" x14ac:dyDescent="0.25">
      <c r="A32" s="22"/>
      <c r="B32" s="11" t="s">
        <v>35</v>
      </c>
      <c r="C32" s="5">
        <v>76.8</v>
      </c>
      <c r="D32" s="5" t="s">
        <v>14</v>
      </c>
      <c r="E32" s="5">
        <v>1585.5</v>
      </c>
      <c r="F32" s="4">
        <f>C32*E32</f>
        <v>121766.39999999999</v>
      </c>
      <c r="G32" s="2"/>
    </row>
    <row r="33" spans="1:7" x14ac:dyDescent="0.25">
      <c r="A33" s="22"/>
      <c r="B33" s="11"/>
      <c r="C33" s="5"/>
      <c r="D33" s="5"/>
      <c r="E33" s="5"/>
      <c r="F33" s="4"/>
      <c r="G33" s="2"/>
    </row>
    <row r="34" spans="1:7" x14ac:dyDescent="0.25">
      <c r="A34" s="22">
        <v>5</v>
      </c>
      <c r="B34" s="11" t="s">
        <v>36</v>
      </c>
      <c r="C34" s="5"/>
      <c r="D34" s="5"/>
      <c r="E34" s="5"/>
      <c r="F34" s="4"/>
      <c r="G34" s="2"/>
    </row>
    <row r="35" spans="1:7" x14ac:dyDescent="0.25">
      <c r="A35" s="22">
        <v>5.0999999999999996</v>
      </c>
      <c r="B35" s="11" t="s">
        <v>37</v>
      </c>
      <c r="C35" s="5"/>
      <c r="D35" s="5"/>
      <c r="E35" s="5"/>
      <c r="F35" s="4"/>
      <c r="G35" s="2">
        <f>SUM(F36:F42)</f>
        <v>278134.95</v>
      </c>
    </row>
    <row r="36" spans="1:7" x14ac:dyDescent="0.25">
      <c r="A36" s="22"/>
      <c r="B36" s="11" t="s">
        <v>38</v>
      </c>
      <c r="C36" s="5">
        <v>540</v>
      </c>
      <c r="D36" s="5" t="s">
        <v>14</v>
      </c>
      <c r="E36" s="5">
        <v>195.5</v>
      </c>
      <c r="F36" s="4">
        <f>C36*E36</f>
        <v>105570</v>
      </c>
      <c r="G36" s="2"/>
    </row>
    <row r="37" spans="1:7" x14ac:dyDescent="0.25">
      <c r="A37" s="22">
        <v>5.2</v>
      </c>
      <c r="B37" s="11" t="s">
        <v>39</v>
      </c>
      <c r="C37" s="5">
        <v>540</v>
      </c>
      <c r="D37" s="5" t="s">
        <v>14</v>
      </c>
      <c r="E37" s="5">
        <v>38.25</v>
      </c>
      <c r="F37" s="4">
        <f>C37*E37</f>
        <v>20655</v>
      </c>
      <c r="G37" s="2"/>
    </row>
    <row r="38" spans="1:7" x14ac:dyDescent="0.25">
      <c r="A38" s="22">
        <v>5.3</v>
      </c>
      <c r="B38" s="11" t="s">
        <v>40</v>
      </c>
      <c r="C38" s="5"/>
      <c r="D38" s="5"/>
      <c r="E38" s="5"/>
      <c r="F38" s="4"/>
      <c r="G38" s="2"/>
    </row>
    <row r="39" spans="1:7" x14ac:dyDescent="0.25">
      <c r="A39" s="22"/>
      <c r="B39" s="11" t="s">
        <v>41</v>
      </c>
      <c r="C39" s="5">
        <v>2</v>
      </c>
      <c r="D39" s="5" t="s">
        <v>42</v>
      </c>
      <c r="E39" s="5">
        <v>48359.6</v>
      </c>
      <c r="F39" s="4">
        <f>C39*E39</f>
        <v>96719.2</v>
      </c>
      <c r="G39" s="2"/>
    </row>
    <row r="40" spans="1:7" x14ac:dyDescent="0.25">
      <c r="A40" s="22">
        <v>5.4</v>
      </c>
      <c r="B40" s="11" t="s">
        <v>43</v>
      </c>
      <c r="C40" s="5">
        <v>1</v>
      </c>
      <c r="D40" s="5" t="s">
        <v>42</v>
      </c>
      <c r="E40" s="5">
        <v>14765.25</v>
      </c>
      <c r="F40" s="4">
        <f>C40*E40</f>
        <v>14765.25</v>
      </c>
      <c r="G40" s="2"/>
    </row>
    <row r="41" spans="1:7" x14ac:dyDescent="0.25">
      <c r="A41" s="22">
        <v>5.5</v>
      </c>
      <c r="B41" s="11" t="s">
        <v>44</v>
      </c>
      <c r="C41" s="5">
        <v>1</v>
      </c>
      <c r="D41" s="5" t="s">
        <v>42</v>
      </c>
      <c r="E41" s="5">
        <v>25300</v>
      </c>
      <c r="F41" s="4">
        <v>25300</v>
      </c>
      <c r="G41" s="2"/>
    </row>
    <row r="42" spans="1:7" x14ac:dyDescent="0.25">
      <c r="A42" s="22">
        <v>5.6</v>
      </c>
      <c r="B42" s="11" t="s">
        <v>45</v>
      </c>
      <c r="C42" s="5">
        <v>1</v>
      </c>
      <c r="D42" s="5" t="s">
        <v>46</v>
      </c>
      <c r="E42" s="5">
        <v>15125.5</v>
      </c>
      <c r="F42" s="4">
        <v>15125.5</v>
      </c>
      <c r="G42" s="2"/>
    </row>
    <row r="43" spans="1:7" x14ac:dyDescent="0.25">
      <c r="A43" s="22"/>
      <c r="B43" s="25"/>
      <c r="C43" s="5"/>
      <c r="D43" s="5"/>
      <c r="E43" s="5"/>
      <c r="F43" s="4"/>
      <c r="G43" s="2"/>
    </row>
    <row r="44" spans="1:7" x14ac:dyDescent="0.25">
      <c r="A44" s="22">
        <v>6</v>
      </c>
      <c r="B44" s="26" t="s">
        <v>47</v>
      </c>
      <c r="C44" s="5"/>
      <c r="D44" s="5"/>
      <c r="E44" s="5"/>
      <c r="F44" s="4"/>
      <c r="G44" s="2">
        <f>SUM(F46:F50)</f>
        <v>222345.8</v>
      </c>
    </row>
    <row r="45" spans="1:7" x14ac:dyDescent="0.25">
      <c r="A45" s="22">
        <v>6.1</v>
      </c>
      <c r="B45" s="25" t="s">
        <v>48</v>
      </c>
      <c r="C45" s="5"/>
      <c r="D45" s="5"/>
      <c r="E45" s="5"/>
      <c r="F45" s="4"/>
      <c r="G45" s="2"/>
    </row>
    <row r="46" spans="1:7" x14ac:dyDescent="0.25">
      <c r="A46" s="22"/>
      <c r="B46" s="25" t="s">
        <v>49</v>
      </c>
      <c r="C46" s="5">
        <v>2</v>
      </c>
      <c r="D46" s="5" t="s">
        <v>42</v>
      </c>
      <c r="E46" s="5">
        <v>13825.6</v>
      </c>
      <c r="F46" s="4">
        <f>C46*E46</f>
        <v>27651.200000000001</v>
      </c>
      <c r="G46" s="2"/>
    </row>
    <row r="47" spans="1:7" x14ac:dyDescent="0.25">
      <c r="A47" s="22">
        <v>6.2</v>
      </c>
      <c r="B47" s="25" t="s">
        <v>50</v>
      </c>
      <c r="C47" s="5">
        <v>6</v>
      </c>
      <c r="D47" s="5" t="s">
        <v>42</v>
      </c>
      <c r="E47" s="5">
        <v>10250</v>
      </c>
      <c r="F47" s="4">
        <f>C47*E47</f>
        <v>61500</v>
      </c>
      <c r="G47" s="2"/>
    </row>
    <row r="48" spans="1:7" x14ac:dyDescent="0.25">
      <c r="A48" s="22">
        <v>6.3</v>
      </c>
      <c r="B48" s="25" t="s">
        <v>51</v>
      </c>
      <c r="C48" s="5">
        <v>4</v>
      </c>
      <c r="D48" s="5" t="s">
        <v>42</v>
      </c>
      <c r="E48" s="5">
        <v>4485.25</v>
      </c>
      <c r="F48" s="4">
        <f>C48*E48</f>
        <v>17941</v>
      </c>
      <c r="G48" s="2"/>
    </row>
    <row r="49" spans="1:7" x14ac:dyDescent="0.25">
      <c r="A49" s="22">
        <v>6.4</v>
      </c>
      <c r="B49" s="25" t="s">
        <v>52</v>
      </c>
      <c r="C49" s="5"/>
      <c r="D49" s="5"/>
      <c r="E49" s="5"/>
      <c r="F49" s="4"/>
      <c r="G49" s="2"/>
    </row>
    <row r="50" spans="1:7" x14ac:dyDescent="0.25">
      <c r="A50" s="22"/>
      <c r="B50" s="25" t="s">
        <v>53</v>
      </c>
      <c r="C50" s="5">
        <v>1</v>
      </c>
      <c r="D50" s="5" t="s">
        <v>18</v>
      </c>
      <c r="E50" s="5">
        <v>115253.6</v>
      </c>
      <c r="F50" s="4">
        <f>C50*E50</f>
        <v>115253.6</v>
      </c>
      <c r="G50" s="2"/>
    </row>
    <row r="51" spans="1:7" x14ac:dyDescent="0.25">
      <c r="A51" s="22"/>
      <c r="B51" s="25"/>
      <c r="C51" s="5"/>
      <c r="D51" s="5"/>
      <c r="E51" s="5"/>
      <c r="F51" s="4"/>
      <c r="G51" s="2"/>
    </row>
    <row r="52" spans="1:7" x14ac:dyDescent="0.25">
      <c r="A52" s="22"/>
      <c r="B52" s="25"/>
      <c r="C52" s="5"/>
      <c r="D52" s="5"/>
      <c r="E52" s="5"/>
      <c r="F52" s="4"/>
      <c r="G52" s="2"/>
    </row>
    <row r="53" spans="1:7" x14ac:dyDescent="0.25">
      <c r="A53" s="22"/>
      <c r="B53" s="25"/>
      <c r="C53" s="5"/>
      <c r="D53" s="5"/>
      <c r="E53" s="5"/>
      <c r="F53" s="4"/>
      <c r="G53" s="2"/>
    </row>
    <row r="54" spans="1:7" x14ac:dyDescent="0.25">
      <c r="A54" s="22"/>
      <c r="B54" s="25"/>
      <c r="C54" s="5"/>
      <c r="D54" s="5"/>
      <c r="E54" s="5"/>
      <c r="F54" s="4"/>
      <c r="G54" s="2"/>
    </row>
    <row r="55" spans="1:7" x14ac:dyDescent="0.25">
      <c r="A55" s="22"/>
      <c r="B55" s="26"/>
      <c r="C55" s="5"/>
      <c r="D55" s="5"/>
      <c r="E55" s="5"/>
      <c r="F55" s="4"/>
      <c r="G55" s="2"/>
    </row>
    <row r="56" spans="1:7" x14ac:dyDescent="0.25">
      <c r="A56" s="22"/>
      <c r="B56" s="11"/>
      <c r="C56" s="5"/>
      <c r="D56" s="5"/>
      <c r="E56" s="5"/>
      <c r="F56" s="4">
        <f>SUM(G44,G35,G30,G22,G14,G9)</f>
        <v>1945012.2220000001</v>
      </c>
      <c r="G56" s="2"/>
    </row>
    <row r="57" spans="1:7" ht="15.75" thickBot="1" x14ac:dyDescent="0.3">
      <c r="E57" s="38"/>
    </row>
    <row r="58" spans="1:7" ht="15.75" thickBot="1" x14ac:dyDescent="0.3">
      <c r="A58" s="5"/>
      <c r="B58" s="11"/>
      <c r="C58" s="12"/>
      <c r="D58" s="12"/>
      <c r="E58" s="17"/>
      <c r="F58" s="28" t="s">
        <v>54</v>
      </c>
      <c r="G58" s="29">
        <v>1945012.22</v>
      </c>
    </row>
    <row r="59" spans="1:7" ht="15.75" thickBot="1" x14ac:dyDescent="0.3">
      <c r="A59" s="23">
        <v>12</v>
      </c>
      <c r="B59" s="13" t="s">
        <v>55</v>
      </c>
      <c r="C59" s="12"/>
      <c r="D59" s="12"/>
      <c r="E59" s="18"/>
      <c r="F59" s="30"/>
      <c r="G59" s="31">
        <f>SUM(F60:F65)</f>
        <v>309256.94297999993</v>
      </c>
    </row>
    <row r="60" spans="1:7" x14ac:dyDescent="0.25">
      <c r="A60" s="22">
        <f>A59+0.1</f>
        <v>12.1</v>
      </c>
      <c r="B60" s="19" t="s">
        <v>56</v>
      </c>
      <c r="C60" s="5">
        <v>10</v>
      </c>
      <c r="D60" s="14" t="s">
        <v>57</v>
      </c>
      <c r="E60" s="12">
        <f>G58</f>
        <v>1945012.22</v>
      </c>
      <c r="F60" s="12">
        <f>E60*C60/100</f>
        <v>194501.22199999998</v>
      </c>
      <c r="G60" s="18"/>
    </row>
    <row r="61" spans="1:7" x14ac:dyDescent="0.25">
      <c r="A61" s="22">
        <f t="shared" ref="A61:A65" si="0">A60+0.1</f>
        <v>12.2</v>
      </c>
      <c r="B61" s="19" t="s">
        <v>58</v>
      </c>
      <c r="C61" s="5">
        <v>18</v>
      </c>
      <c r="D61" s="14" t="s">
        <v>57</v>
      </c>
      <c r="E61" s="12">
        <f>F60</f>
        <v>194501.22199999998</v>
      </c>
      <c r="F61" s="12">
        <f>0.18*E61</f>
        <v>35010.219959999995</v>
      </c>
      <c r="G61" s="12"/>
    </row>
    <row r="62" spans="1:7" x14ac:dyDescent="0.25">
      <c r="A62" s="22">
        <f t="shared" si="0"/>
        <v>12.299999999999999</v>
      </c>
      <c r="B62" s="19" t="s">
        <v>59</v>
      </c>
      <c r="C62" s="5">
        <v>0.01</v>
      </c>
      <c r="D62" s="14" t="s">
        <v>57</v>
      </c>
      <c r="E62" s="12">
        <f>G58</f>
        <v>1945012.22</v>
      </c>
      <c r="F62" s="12">
        <f>0.001*E62</f>
        <v>1945.0122200000001</v>
      </c>
      <c r="G62" s="12"/>
    </row>
    <row r="63" spans="1:7" x14ac:dyDescent="0.25">
      <c r="A63" s="22">
        <f t="shared" si="0"/>
        <v>12.399999999999999</v>
      </c>
      <c r="B63" s="19" t="s">
        <v>60</v>
      </c>
      <c r="C63" s="5">
        <v>1</v>
      </c>
      <c r="D63" s="14" t="s">
        <v>57</v>
      </c>
      <c r="E63" s="12">
        <f>G58</f>
        <v>1945012.22</v>
      </c>
      <c r="F63" s="12">
        <f>E63*C63/100</f>
        <v>19450.122199999998</v>
      </c>
      <c r="G63" s="12"/>
    </row>
    <row r="64" spans="1:7" x14ac:dyDescent="0.25">
      <c r="A64" s="22">
        <v>2.5</v>
      </c>
      <c r="B64" s="19" t="s">
        <v>61</v>
      </c>
      <c r="C64" s="5">
        <v>2</v>
      </c>
      <c r="D64" s="14" t="s">
        <v>57</v>
      </c>
      <c r="E64" s="12">
        <f>G58</f>
        <v>1945012.22</v>
      </c>
      <c r="F64" s="12">
        <f>E64*C64/100</f>
        <v>38900.244399999996</v>
      </c>
      <c r="G64" s="12"/>
    </row>
    <row r="65" spans="1:7" ht="15.75" thickBot="1" x14ac:dyDescent="0.3">
      <c r="A65" s="22">
        <f t="shared" si="0"/>
        <v>2.6</v>
      </c>
      <c r="B65" s="19" t="s">
        <v>62</v>
      </c>
      <c r="C65" s="5">
        <v>1</v>
      </c>
      <c r="D65" s="14" t="s">
        <v>57</v>
      </c>
      <c r="E65" s="16">
        <f>G58</f>
        <v>1945012.22</v>
      </c>
      <c r="F65" s="12">
        <f>E65*C65/100</f>
        <v>19450.122199999998</v>
      </c>
      <c r="G65" s="16"/>
    </row>
    <row r="66" spans="1:7" ht="15.75" thickBot="1" x14ac:dyDescent="0.3">
      <c r="A66" s="14"/>
      <c r="B66" s="11"/>
      <c r="C66" s="5"/>
      <c r="D66" s="15"/>
      <c r="E66" s="36" t="s">
        <v>63</v>
      </c>
      <c r="F66" s="37"/>
      <c r="G66" s="32">
        <f>G58+G59</f>
        <v>2254269.16298</v>
      </c>
    </row>
    <row r="71" spans="1:7" x14ac:dyDescent="0.25">
      <c r="B71" t="s">
        <v>64</v>
      </c>
    </row>
    <row r="73" spans="1:7" x14ac:dyDescent="0.25">
      <c r="B73" s="39" t="s">
        <v>65</v>
      </c>
      <c r="C73" s="39"/>
      <c r="D73" s="39"/>
      <c r="E73" s="39"/>
      <c r="F73" s="39"/>
      <c r="G73" s="39"/>
    </row>
    <row r="74" spans="1:7" x14ac:dyDescent="0.25">
      <c r="B74" s="39" t="s">
        <v>66</v>
      </c>
      <c r="C74" s="39"/>
      <c r="D74" s="39"/>
      <c r="E74" s="39"/>
      <c r="F74" s="39"/>
      <c r="G74" s="39"/>
    </row>
    <row r="75" spans="1:7" x14ac:dyDescent="0.25">
      <c r="B75" s="39" t="s">
        <v>67</v>
      </c>
      <c r="C75" s="39"/>
      <c r="D75" s="39"/>
      <c r="E75" s="39"/>
      <c r="F75" s="39"/>
      <c r="G75" s="39"/>
    </row>
    <row r="76" spans="1:7" x14ac:dyDescent="0.25">
      <c r="B76" s="39" t="s">
        <v>68</v>
      </c>
      <c r="C76" s="39"/>
      <c r="D76" s="39"/>
      <c r="E76" s="39"/>
      <c r="F76" s="39"/>
      <c r="G76" s="39"/>
    </row>
    <row r="77" spans="1:7" x14ac:dyDescent="0.25">
      <c r="B77" s="40"/>
      <c r="C77" s="40"/>
      <c r="D77" s="40"/>
      <c r="E77" s="40"/>
      <c r="F77" s="40"/>
      <c r="G77" s="40"/>
    </row>
  </sheetData>
  <mergeCells count="9">
    <mergeCell ref="E66:F66"/>
    <mergeCell ref="B73:G73"/>
    <mergeCell ref="B74:G74"/>
    <mergeCell ref="B75:G75"/>
    <mergeCell ref="B76:G76"/>
    <mergeCell ref="A2:G2"/>
    <mergeCell ref="A3:G3"/>
    <mergeCell ref="B4:G4"/>
    <mergeCell ref="B5:G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2025-01-29T14:51:20Z</cp:lastPrinted>
  <dcterms:created xsi:type="dcterms:W3CDTF">2025-01-29T13:36:23Z</dcterms:created>
  <dcterms:modified xsi:type="dcterms:W3CDTF">2025-01-29T14:52:17Z</dcterms:modified>
</cp:coreProperties>
</file>